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220" activeTab="0"/>
  </bookViews>
  <sheets>
    <sheet name="税込報酬額から計算(100万円以下）" sheetId="1" r:id="rId1"/>
    <sheet name="税抜き報酬額からから計算(100万円以下）" sheetId="2" r:id="rId2"/>
    <sheet name="支払額から計算(100万円以下）" sheetId="3" r:id="rId3"/>
    <sheet name="税込報酬額から計算(100万円超)" sheetId="4" r:id="rId4"/>
    <sheet name="税抜き報酬額から計算(100万円超)" sheetId="5" r:id="rId5"/>
    <sheet name="支払額から計算 (100万円超)" sheetId="6" r:id="rId6"/>
  </sheets>
  <definedNames/>
  <calcPr fullCalcOnLoad="1"/>
</workbook>
</file>

<file path=xl/sharedStrings.xml><?xml version="1.0" encoding="utf-8"?>
<sst xmlns="http://schemas.openxmlformats.org/spreadsheetml/2006/main" count="138" uniqueCount="29">
  <si>
    <t>支払額</t>
  </si>
  <si>
    <t>源泉所得税
（復興所得税含む）</t>
  </si>
  <si>
    <t>消費税</t>
  </si>
  <si>
    <t>税込報酬額</t>
  </si>
  <si>
    <t>数値を入力してください↑</t>
  </si>
  <si>
    <t>↑数値を入力してください</t>
  </si>
  <si>
    <t>「税込報酬額額」から逆算します↑</t>
  </si>
  <si>
    <t>↑「支払額」から逆算します</t>
  </si>
  <si>
    <t>税抜報酬額</t>
  </si>
  <si>
    <t>請求書等に報酬・料金等の金額と消費税等の額とが明確に区分されている場合（所法204、205）</t>
  </si>
  <si>
    <t>請求書等に報酬・料金等の金額と消費税等の額とが明確に区分されていない場合（所法204、205）</t>
  </si>
  <si>
    <t>（税抜報酬額が100万円超）</t>
  </si>
  <si>
    <t>（税込報酬額が100万円超）</t>
  </si>
  <si>
    <t>（税抜報酬額が100万円超）</t>
  </si>
  <si>
    <t>（税抜報酬額が100万円以下）</t>
  </si>
  <si>
    <t>（税込報酬額が100万円以下）</t>
  </si>
  <si>
    <t>※925,927円以上の金額を入力</t>
  </si>
  <si>
    <t>※977,901円以上の金額を入力</t>
  </si>
  <si>
    <t>※897,901円以上の金額を入力</t>
  </si>
  <si>
    <t>※1,000,001円以上の金額を入力</t>
  </si>
  <si>
    <t>※1,080,001円以上の金額を入力</t>
  </si>
  <si>
    <t>※1,000,000円以下の金額を入力</t>
  </si>
  <si>
    <t>※1,080,000円以下の金額を入力</t>
  </si>
  <si>
    <t>※925,926円以下の金額を入力</t>
  </si>
  <si>
    <t>※897,900円以下の金額を入力</t>
  </si>
  <si>
    <t>※977,900円以下の金額を入力</t>
  </si>
  <si>
    <t>＜注意＞</t>
  </si>
  <si>
    <t>・消費税及び源泉所得税の計算においては、円未満を切り捨て処理しております。</t>
  </si>
  <si>
    <t>・端数処理の関係上、1円の誤差が生じる場合がありますので、計算結果については必ず検算をしてください。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</si>
</sst>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P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MS PGothic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5" fillId="35" borderId="11" xfId="0" applyNumberFormat="1" applyFont="1" applyFill="1" applyBorder="1" applyAlignment="1">
      <alignment vertical="center"/>
    </xf>
    <xf numFmtId="3" fontId="5" fillId="35" borderId="12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5" fillId="35" borderId="1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3" fontId="39" fillId="0" borderId="0" xfId="0" applyNumberFormat="1" applyFont="1" applyBorder="1" applyAlignment="1">
      <alignment horizontal="left" vertical="center"/>
    </xf>
    <xf numFmtId="0" fontId="2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="110" zoomScaleNormal="110" zoomScalePageLayoutView="0" workbookViewId="0" topLeftCell="A1">
      <selection activeCell="A22" sqref="A22"/>
    </sheetView>
  </sheetViews>
  <sheetFormatPr defaultColWidth="9.140625" defaultRowHeight="15"/>
  <cols>
    <col min="1" max="5" width="12.57421875" style="0" customWidth="1"/>
    <col min="7" max="7" width="11.140625" style="0" customWidth="1"/>
  </cols>
  <sheetData>
    <row r="2" ht="13.5">
      <c r="A2" s="25" t="s">
        <v>9</v>
      </c>
    </row>
    <row r="3" ht="13.5">
      <c r="A3" s="25" t="s">
        <v>14</v>
      </c>
    </row>
    <row r="4" spans="1:5" ht="45.75" customHeight="1">
      <c r="A4" s="7" t="s">
        <v>3</v>
      </c>
      <c r="B4" s="8" t="s">
        <v>8</v>
      </c>
      <c r="C4" s="6" t="s">
        <v>1</v>
      </c>
      <c r="D4" s="6" t="s">
        <v>2</v>
      </c>
      <c r="E4" s="5" t="s">
        <v>0</v>
      </c>
    </row>
    <row r="5" spans="1:5" ht="14.25">
      <c r="A5" s="15">
        <v>1080000</v>
      </c>
      <c r="B5" s="3">
        <f>A5-D5</f>
        <v>1000000</v>
      </c>
      <c r="C5" s="3">
        <f>INT(B5*10.21%)</f>
        <v>102100</v>
      </c>
      <c r="D5" s="3">
        <f>+ROUNDDOWN(A5*0.08/1.08,0)</f>
        <v>80000</v>
      </c>
      <c r="E5" s="2">
        <f>A5-C5</f>
        <v>977900</v>
      </c>
    </row>
    <row r="6" spans="1:5" ht="14.25">
      <c r="A6" s="12" t="s">
        <v>5</v>
      </c>
      <c r="B6" s="9"/>
      <c r="C6" s="1"/>
      <c r="D6" s="1"/>
      <c r="E6" s="13" t="s">
        <v>6</v>
      </c>
    </row>
    <row r="7" spans="1:5" ht="14.25">
      <c r="A7" s="26" t="s">
        <v>22</v>
      </c>
      <c r="B7" s="18"/>
      <c r="C7" s="19"/>
      <c r="D7" s="19"/>
      <c r="E7" s="18"/>
    </row>
    <row r="8" spans="1:5" ht="14.25">
      <c r="A8" s="17"/>
      <c r="B8" s="18"/>
      <c r="C8" s="19"/>
      <c r="D8" s="19"/>
      <c r="E8" s="18"/>
    </row>
    <row r="11" ht="13.5">
      <c r="A11" s="25" t="s">
        <v>10</v>
      </c>
    </row>
    <row r="12" ht="13.5">
      <c r="A12" s="25" t="s">
        <v>15</v>
      </c>
    </row>
    <row r="13" spans="1:5" ht="42.75" customHeight="1">
      <c r="A13" s="7" t="s">
        <v>3</v>
      </c>
      <c r="B13" s="8" t="s">
        <v>8</v>
      </c>
      <c r="C13" s="6" t="s">
        <v>1</v>
      </c>
      <c r="D13" s="6" t="s">
        <v>2</v>
      </c>
      <c r="E13" s="5" t="s">
        <v>0</v>
      </c>
    </row>
    <row r="14" spans="1:5" ht="14.25">
      <c r="A14" s="15">
        <v>1000000</v>
      </c>
      <c r="B14" s="3">
        <f>A14-D14</f>
        <v>925926</v>
      </c>
      <c r="C14" s="3">
        <f>INT(A14*10.21%)</f>
        <v>102100</v>
      </c>
      <c r="D14" s="3">
        <f>+ROUNDDOWN(A14*0.08/1.08,0)</f>
        <v>74074</v>
      </c>
      <c r="E14" s="2">
        <f>A14-C14</f>
        <v>897900</v>
      </c>
    </row>
    <row r="15" spans="1:5" ht="14.25">
      <c r="A15" s="12" t="s">
        <v>5</v>
      </c>
      <c r="B15" s="9"/>
      <c r="C15" s="1"/>
      <c r="D15" s="1"/>
      <c r="E15" s="13" t="s">
        <v>6</v>
      </c>
    </row>
    <row r="16" ht="13.5">
      <c r="A16" s="26" t="s">
        <v>21</v>
      </c>
    </row>
    <row r="19" ht="13.5">
      <c r="A19" t="s">
        <v>26</v>
      </c>
    </row>
    <row r="20" ht="13.5">
      <c r="A20" t="s">
        <v>27</v>
      </c>
    </row>
    <row r="21" ht="13.5">
      <c r="A2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zoomScale="110" zoomScaleNormal="110" zoomScalePageLayoutView="0" workbookViewId="0" topLeftCell="A1">
      <selection activeCell="A22" sqref="A22"/>
    </sheetView>
  </sheetViews>
  <sheetFormatPr defaultColWidth="9.140625" defaultRowHeight="15"/>
  <cols>
    <col min="1" max="5" width="12.57421875" style="0" customWidth="1"/>
    <col min="7" max="7" width="11.28125" style="0" customWidth="1"/>
  </cols>
  <sheetData>
    <row r="2" ht="13.5">
      <c r="A2" s="25" t="s">
        <v>9</v>
      </c>
    </row>
    <row r="3" ht="13.5">
      <c r="A3" s="25" t="s">
        <v>14</v>
      </c>
    </row>
    <row r="4" spans="1:5" ht="44.25" customHeight="1">
      <c r="A4" s="7" t="s">
        <v>3</v>
      </c>
      <c r="B4" s="8" t="s">
        <v>8</v>
      </c>
      <c r="C4" s="6" t="s">
        <v>1</v>
      </c>
      <c r="D4" s="6" t="s">
        <v>2</v>
      </c>
      <c r="E4" s="5" t="s">
        <v>0</v>
      </c>
    </row>
    <row r="5" spans="1:5" ht="14.25">
      <c r="A5" s="4">
        <f>ROUNDDOWN(1.08*B5,0)</f>
        <v>1080000</v>
      </c>
      <c r="B5" s="24">
        <v>1000000</v>
      </c>
      <c r="C5" s="3">
        <f>INT(B5*10.21%)</f>
        <v>102100</v>
      </c>
      <c r="D5" s="3">
        <f>+ROUNDDOWN(A5*0.08/1.08,0)</f>
        <v>80000</v>
      </c>
      <c r="E5" s="2">
        <f>A5-C5</f>
        <v>977900</v>
      </c>
    </row>
    <row r="6" spans="2:5" ht="14.25">
      <c r="B6" s="20" t="s">
        <v>5</v>
      </c>
      <c r="C6" s="1"/>
      <c r="D6" s="1"/>
      <c r="E6" s="21" t="s">
        <v>6</v>
      </c>
    </row>
    <row r="7" spans="1:5" ht="14.25">
      <c r="A7" s="22"/>
      <c r="B7" s="26" t="s">
        <v>21</v>
      </c>
      <c r="C7" s="19"/>
      <c r="D7" s="19"/>
      <c r="E7" s="23"/>
    </row>
    <row r="8" spans="1:5" ht="14.25">
      <c r="A8" s="22"/>
      <c r="B8" s="23"/>
      <c r="C8" s="19"/>
      <c r="D8" s="19"/>
      <c r="E8" s="23"/>
    </row>
    <row r="11" ht="13.5">
      <c r="A11" s="25" t="s">
        <v>10</v>
      </c>
    </row>
    <row r="12" ht="13.5">
      <c r="A12" s="25" t="s">
        <v>15</v>
      </c>
    </row>
    <row r="13" spans="1:5" ht="43.5" customHeight="1">
      <c r="A13" s="7" t="s">
        <v>3</v>
      </c>
      <c r="B13" s="8" t="s">
        <v>8</v>
      </c>
      <c r="C13" s="6" t="s">
        <v>1</v>
      </c>
      <c r="D13" s="6" t="s">
        <v>2</v>
      </c>
      <c r="E13" s="5" t="s">
        <v>0</v>
      </c>
    </row>
    <row r="14" spans="1:5" ht="14.25">
      <c r="A14" s="4">
        <f>ROUNDDOWN(1.08*B14,0)</f>
        <v>1000000</v>
      </c>
      <c r="B14" s="24">
        <v>925926</v>
      </c>
      <c r="C14" s="3">
        <f>INT(A14*10.21%)</f>
        <v>102100</v>
      </c>
      <c r="D14" s="3">
        <f>+ROUNDDOWN(A14*0.08/1.08,0)</f>
        <v>74074</v>
      </c>
      <c r="E14" s="2">
        <f>A14-C14</f>
        <v>897900</v>
      </c>
    </row>
    <row r="15" spans="2:5" ht="14.25">
      <c r="B15" s="20" t="s">
        <v>5</v>
      </c>
      <c r="C15" s="1"/>
      <c r="D15" s="1"/>
      <c r="E15" s="21" t="s">
        <v>6</v>
      </c>
    </row>
    <row r="16" ht="13.5">
      <c r="B16" s="26" t="s">
        <v>23</v>
      </c>
    </row>
    <row r="19" ht="13.5">
      <c r="A19" t="s">
        <v>26</v>
      </c>
    </row>
    <row r="20" ht="13.5">
      <c r="A20" t="s">
        <v>27</v>
      </c>
    </row>
    <row r="21" ht="13.5">
      <c r="A2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zoomScale="110" zoomScaleNormal="110" zoomScalePageLayoutView="0" workbookViewId="0" topLeftCell="A1">
      <selection activeCell="A21" sqref="A21"/>
    </sheetView>
  </sheetViews>
  <sheetFormatPr defaultColWidth="9.140625" defaultRowHeight="15"/>
  <cols>
    <col min="1" max="5" width="12.57421875" style="0" customWidth="1"/>
    <col min="7" max="7" width="10.7109375" style="0" customWidth="1"/>
  </cols>
  <sheetData>
    <row r="2" ht="13.5">
      <c r="A2" s="25" t="s">
        <v>9</v>
      </c>
    </row>
    <row r="3" ht="13.5">
      <c r="A3" s="25" t="s">
        <v>14</v>
      </c>
    </row>
    <row r="4" spans="1:5" ht="48" customHeight="1">
      <c r="A4" s="7" t="s">
        <v>3</v>
      </c>
      <c r="B4" s="8" t="s">
        <v>8</v>
      </c>
      <c r="C4" s="6" t="s">
        <v>1</v>
      </c>
      <c r="D4" s="6" t="s">
        <v>2</v>
      </c>
      <c r="E4" s="5" t="s">
        <v>0</v>
      </c>
    </row>
    <row r="5" spans="1:5" ht="14.25" customHeight="1">
      <c r="A5" s="4">
        <f>ROUNDDOWN(E5*(100+8)/((100-10.21)+8),0)</f>
        <v>1080000</v>
      </c>
      <c r="B5" s="3">
        <f>A5-D5</f>
        <v>1000000</v>
      </c>
      <c r="C5" s="3">
        <f>ROUNDDOWN(B5*(10.21/100),0)</f>
        <v>102100</v>
      </c>
      <c r="D5" s="3">
        <f>ROUNDDOWN(A5*8/(100+8),0)</f>
        <v>80000</v>
      </c>
      <c r="E5" s="14">
        <v>977900</v>
      </c>
    </row>
    <row r="6" spans="1:5" ht="14.25" customHeight="1">
      <c r="A6" s="11" t="s">
        <v>7</v>
      </c>
      <c r="B6" s="9"/>
      <c r="C6" s="1"/>
      <c r="D6" s="1"/>
      <c r="E6" s="10" t="s">
        <v>4</v>
      </c>
    </row>
    <row r="7" ht="14.25" customHeight="1">
      <c r="E7" s="26" t="s">
        <v>25</v>
      </c>
    </row>
    <row r="8" ht="14.25" customHeight="1"/>
    <row r="9" ht="13.5" customHeight="1"/>
    <row r="10" ht="13.5">
      <c r="A10" s="25" t="s">
        <v>10</v>
      </c>
    </row>
    <row r="11" ht="13.5">
      <c r="A11" s="25" t="s">
        <v>15</v>
      </c>
    </row>
    <row r="12" spans="1:5" ht="44.25" customHeight="1">
      <c r="A12" s="7" t="s">
        <v>3</v>
      </c>
      <c r="B12" s="8" t="s">
        <v>8</v>
      </c>
      <c r="C12" s="6" t="s">
        <v>1</v>
      </c>
      <c r="D12" s="6" t="s">
        <v>2</v>
      </c>
      <c r="E12" s="5" t="s">
        <v>0</v>
      </c>
    </row>
    <row r="13" spans="1:5" ht="14.25" customHeight="1">
      <c r="A13" s="4">
        <f>ROUNDDOWN(E13*(100)/((100-10.21)),0)</f>
        <v>1000000</v>
      </c>
      <c r="B13" s="3">
        <f>A13-D13</f>
        <v>925926</v>
      </c>
      <c r="C13" s="3">
        <f>ROUNDDOWN(A13*(10.21/100),0)</f>
        <v>102100</v>
      </c>
      <c r="D13" s="3">
        <f>ROUNDDOWN(A13*8/(100+8),0)</f>
        <v>74074</v>
      </c>
      <c r="E13" s="14">
        <v>897900</v>
      </c>
    </row>
    <row r="14" spans="1:5" ht="14.25" customHeight="1">
      <c r="A14" s="11" t="s">
        <v>7</v>
      </c>
      <c r="B14" s="9"/>
      <c r="C14" s="1"/>
      <c r="D14" s="1"/>
      <c r="E14" s="16" t="s">
        <v>4</v>
      </c>
    </row>
    <row r="15" ht="14.25" customHeight="1">
      <c r="E15" s="26" t="s">
        <v>24</v>
      </c>
    </row>
    <row r="16" ht="14.25" customHeight="1"/>
    <row r="17" ht="14.25" customHeight="1"/>
    <row r="18" ht="14.25" customHeight="1">
      <c r="A18" t="s">
        <v>26</v>
      </c>
    </row>
    <row r="19" ht="14.25" customHeight="1">
      <c r="A19" t="s">
        <v>27</v>
      </c>
    </row>
    <row r="20" ht="14.25" customHeight="1">
      <c r="A20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zoomScale="110" zoomScaleNormal="110" zoomScalePageLayoutView="0" workbookViewId="0" topLeftCell="A1">
      <selection activeCell="A22" sqref="A22"/>
    </sheetView>
  </sheetViews>
  <sheetFormatPr defaultColWidth="9.140625" defaultRowHeight="15"/>
  <cols>
    <col min="1" max="5" width="12.57421875" style="0" customWidth="1"/>
    <col min="7" max="7" width="11.140625" style="0" customWidth="1"/>
  </cols>
  <sheetData>
    <row r="2" ht="13.5">
      <c r="A2" s="25" t="s">
        <v>9</v>
      </c>
    </row>
    <row r="3" ht="13.5">
      <c r="A3" s="25" t="s">
        <v>11</v>
      </c>
    </row>
    <row r="4" spans="1:5" ht="51.75" customHeight="1">
      <c r="A4" s="7" t="s">
        <v>3</v>
      </c>
      <c r="B4" s="8" t="s">
        <v>8</v>
      </c>
      <c r="C4" s="6" t="s">
        <v>1</v>
      </c>
      <c r="D4" s="6" t="s">
        <v>2</v>
      </c>
      <c r="E4" s="5" t="s">
        <v>0</v>
      </c>
    </row>
    <row r="5" spans="1:5" ht="14.25">
      <c r="A5" s="15">
        <v>1080001</v>
      </c>
      <c r="B5" s="3">
        <f>A5-D5</f>
        <v>1000001</v>
      </c>
      <c r="C5" s="3">
        <f>INT((B5-1000000)*20.42%+102100)</f>
        <v>102100</v>
      </c>
      <c r="D5" s="3">
        <f>+ROUNDDOWN(A5*0.08/1.08,0)</f>
        <v>80000</v>
      </c>
      <c r="E5" s="2">
        <f>A5-C5</f>
        <v>977901</v>
      </c>
    </row>
    <row r="6" spans="1:5" ht="14.25">
      <c r="A6" s="12" t="s">
        <v>5</v>
      </c>
      <c r="B6" s="9"/>
      <c r="C6" s="1"/>
      <c r="D6" s="1"/>
      <c r="E6" s="13" t="s">
        <v>6</v>
      </c>
    </row>
    <row r="7" spans="1:5" ht="14.25">
      <c r="A7" s="26" t="s">
        <v>20</v>
      </c>
      <c r="B7" s="18"/>
      <c r="C7" s="19"/>
      <c r="D7" s="19"/>
      <c r="E7" s="18"/>
    </row>
    <row r="8" spans="1:5" ht="14.25">
      <c r="A8" s="17"/>
      <c r="B8" s="18"/>
      <c r="C8" s="19"/>
      <c r="D8" s="19"/>
      <c r="E8" s="18"/>
    </row>
    <row r="11" ht="13.5">
      <c r="A11" s="25" t="s">
        <v>10</v>
      </c>
    </row>
    <row r="12" ht="13.5">
      <c r="A12" s="25" t="s">
        <v>12</v>
      </c>
    </row>
    <row r="13" spans="1:5" ht="42" customHeight="1">
      <c r="A13" s="7" t="s">
        <v>3</v>
      </c>
      <c r="B13" s="8" t="s">
        <v>8</v>
      </c>
      <c r="C13" s="6" t="s">
        <v>1</v>
      </c>
      <c r="D13" s="6" t="s">
        <v>2</v>
      </c>
      <c r="E13" s="5" t="s">
        <v>0</v>
      </c>
    </row>
    <row r="14" spans="1:5" ht="14.25">
      <c r="A14" s="15">
        <v>1000001</v>
      </c>
      <c r="B14" s="3">
        <f>A14-D14</f>
        <v>925927</v>
      </c>
      <c r="C14" s="3">
        <f>INT((A14-1000000)*20.42%+102100)</f>
        <v>102100</v>
      </c>
      <c r="D14" s="3">
        <f>+ROUNDDOWN(A14*0.08/1.08,0)</f>
        <v>74074</v>
      </c>
      <c r="E14" s="2">
        <f>A14-C14</f>
        <v>897901</v>
      </c>
    </row>
    <row r="15" spans="1:5" ht="14.25">
      <c r="A15" s="12" t="s">
        <v>5</v>
      </c>
      <c r="B15" s="9"/>
      <c r="C15" s="1"/>
      <c r="D15" s="1"/>
      <c r="E15" s="13" t="s">
        <v>6</v>
      </c>
    </row>
    <row r="16" ht="13.5">
      <c r="A16" s="26" t="s">
        <v>19</v>
      </c>
    </row>
    <row r="19" ht="13.5">
      <c r="A19" t="s">
        <v>26</v>
      </c>
    </row>
    <row r="20" ht="13.5">
      <c r="A20" t="s">
        <v>27</v>
      </c>
    </row>
    <row r="21" ht="13.5">
      <c r="A2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zoomScale="110" zoomScaleNormal="110" zoomScalePageLayoutView="0" workbookViewId="0" topLeftCell="A1">
      <selection activeCell="A22" sqref="A22"/>
    </sheetView>
  </sheetViews>
  <sheetFormatPr defaultColWidth="9.140625" defaultRowHeight="15"/>
  <cols>
    <col min="1" max="5" width="12.57421875" style="0" customWidth="1"/>
    <col min="7" max="7" width="11.28125" style="0" customWidth="1"/>
  </cols>
  <sheetData>
    <row r="2" ht="13.5">
      <c r="A2" s="25" t="s">
        <v>9</v>
      </c>
    </row>
    <row r="3" ht="13.5">
      <c r="A3" s="25" t="s">
        <v>13</v>
      </c>
    </row>
    <row r="4" spans="1:5" ht="45" customHeight="1">
      <c r="A4" s="7" t="s">
        <v>3</v>
      </c>
      <c r="B4" s="8" t="s">
        <v>8</v>
      </c>
      <c r="C4" s="6" t="s">
        <v>1</v>
      </c>
      <c r="D4" s="6" t="s">
        <v>2</v>
      </c>
      <c r="E4" s="5" t="s">
        <v>0</v>
      </c>
    </row>
    <row r="5" spans="1:5" ht="14.25">
      <c r="A5" s="4">
        <f>ROUNDDOWN(1.08*B5,0)</f>
        <v>1080001</v>
      </c>
      <c r="B5" s="24">
        <v>1000001</v>
      </c>
      <c r="C5" s="3">
        <f>INT((B5-1000000)*20.42%+102100)</f>
        <v>102100</v>
      </c>
      <c r="D5" s="3">
        <f>+ROUNDDOWN(A5*0.08/1.08,0)</f>
        <v>80000</v>
      </c>
      <c r="E5" s="2">
        <f>A5-C5</f>
        <v>977901</v>
      </c>
    </row>
    <row r="6" spans="2:5" ht="14.25">
      <c r="B6" s="20" t="s">
        <v>5</v>
      </c>
      <c r="C6" s="1"/>
      <c r="D6" s="1"/>
      <c r="E6" s="21" t="s">
        <v>6</v>
      </c>
    </row>
    <row r="7" spans="1:5" ht="14.25">
      <c r="A7" s="22"/>
      <c r="B7" s="26" t="s">
        <v>19</v>
      </c>
      <c r="C7" s="19"/>
      <c r="D7" s="19"/>
      <c r="E7" s="23"/>
    </row>
    <row r="8" spans="1:5" ht="14.25">
      <c r="A8" s="22"/>
      <c r="B8" s="23"/>
      <c r="C8" s="19"/>
      <c r="D8" s="19"/>
      <c r="E8" s="23"/>
    </row>
    <row r="11" ht="13.5">
      <c r="A11" s="25" t="s">
        <v>10</v>
      </c>
    </row>
    <row r="12" ht="13.5">
      <c r="A12" s="25" t="s">
        <v>12</v>
      </c>
    </row>
    <row r="13" spans="1:5" ht="42" customHeight="1">
      <c r="A13" s="7" t="s">
        <v>3</v>
      </c>
      <c r="B13" s="8" t="s">
        <v>8</v>
      </c>
      <c r="C13" s="6" t="s">
        <v>1</v>
      </c>
      <c r="D13" s="6" t="s">
        <v>2</v>
      </c>
      <c r="E13" s="5" t="s">
        <v>0</v>
      </c>
    </row>
    <row r="14" spans="1:5" ht="14.25">
      <c r="A14" s="4">
        <f>ROUNDDOWN(1.08*B14,0)</f>
        <v>1000001</v>
      </c>
      <c r="B14" s="24">
        <v>925927</v>
      </c>
      <c r="C14" s="3">
        <f>INT((A14-1000000)*20.42%+102100)</f>
        <v>102100</v>
      </c>
      <c r="D14" s="3">
        <f>+ROUNDDOWN(A14*0.08/1.08,0)</f>
        <v>74074</v>
      </c>
      <c r="E14" s="2">
        <f>A14-C14</f>
        <v>897901</v>
      </c>
    </row>
    <row r="15" spans="2:5" ht="14.25">
      <c r="B15" s="20" t="s">
        <v>5</v>
      </c>
      <c r="C15" s="1"/>
      <c r="D15" s="1"/>
      <c r="E15" s="21" t="s">
        <v>6</v>
      </c>
    </row>
    <row r="16" ht="13.5">
      <c r="B16" s="27" t="s">
        <v>16</v>
      </c>
    </row>
    <row r="19" ht="13.5">
      <c r="A19" t="s">
        <v>26</v>
      </c>
    </row>
    <row r="20" ht="13.5">
      <c r="A20" t="s">
        <v>27</v>
      </c>
    </row>
    <row r="21" ht="13.5">
      <c r="A2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1"/>
  <sheetViews>
    <sheetView zoomScale="110" zoomScaleNormal="110" zoomScalePageLayoutView="0" workbookViewId="0" topLeftCell="A1">
      <selection activeCell="A23" sqref="A23"/>
    </sheetView>
  </sheetViews>
  <sheetFormatPr defaultColWidth="9.140625" defaultRowHeight="15"/>
  <cols>
    <col min="1" max="5" width="12.57421875" style="0" customWidth="1"/>
    <col min="7" max="7" width="10.7109375" style="0" customWidth="1"/>
  </cols>
  <sheetData>
    <row r="2" ht="13.5">
      <c r="A2" s="25" t="s">
        <v>9</v>
      </c>
    </row>
    <row r="3" ht="13.5">
      <c r="A3" s="25" t="s">
        <v>13</v>
      </c>
    </row>
    <row r="4" spans="1:5" ht="46.5" customHeight="1">
      <c r="A4" s="7" t="s">
        <v>3</v>
      </c>
      <c r="B4" s="8" t="s">
        <v>8</v>
      </c>
      <c r="C4" s="6" t="s">
        <v>1</v>
      </c>
      <c r="D4" s="6" t="s">
        <v>2</v>
      </c>
      <c r="E4" s="5" t="s">
        <v>0</v>
      </c>
    </row>
    <row r="5" spans="1:5" ht="14.25" customHeight="1">
      <c r="A5" s="4">
        <f>ROUNDDOWN(B5*1.08,0)</f>
        <v>1080001</v>
      </c>
      <c r="B5" s="3">
        <f>(E5-102100)/0.8758</f>
        <v>1000001.1418131994</v>
      </c>
      <c r="C5" s="3">
        <f>ROUNDDOWN((B5-1000000)*0.2042+102100,0)</f>
        <v>102100</v>
      </c>
      <c r="D5" s="3">
        <f>ROUNDDOWN(A5*8/(100+8),0)</f>
        <v>80000</v>
      </c>
      <c r="E5" s="14">
        <v>977901</v>
      </c>
    </row>
    <row r="6" spans="1:5" ht="14.25" customHeight="1">
      <c r="A6" s="11" t="s">
        <v>7</v>
      </c>
      <c r="B6" s="9"/>
      <c r="C6" s="1"/>
      <c r="D6" s="1"/>
      <c r="E6" s="10" t="s">
        <v>4</v>
      </c>
    </row>
    <row r="7" ht="14.25" customHeight="1">
      <c r="E7" s="26" t="s">
        <v>17</v>
      </c>
    </row>
    <row r="8" ht="14.25" customHeight="1"/>
    <row r="9" ht="14.25" customHeight="1"/>
    <row r="10" ht="14.25" customHeight="1"/>
    <row r="11" ht="13.5">
      <c r="A11" s="25" t="s">
        <v>10</v>
      </c>
    </row>
    <row r="12" ht="13.5">
      <c r="A12" s="25" t="s">
        <v>12</v>
      </c>
    </row>
    <row r="13" spans="1:5" ht="42.75" customHeight="1">
      <c r="A13" s="7" t="s">
        <v>3</v>
      </c>
      <c r="B13" s="8" t="s">
        <v>8</v>
      </c>
      <c r="C13" s="6" t="s">
        <v>1</v>
      </c>
      <c r="D13" s="6" t="s">
        <v>2</v>
      </c>
      <c r="E13" s="5" t="s">
        <v>0</v>
      </c>
    </row>
    <row r="14" spans="1:5" ht="14.25" customHeight="1">
      <c r="A14" s="4">
        <f>ROUNDDOWN(B14*1.08,0)</f>
        <v>1000001</v>
      </c>
      <c r="B14" s="3">
        <f>(E14-102100)/0.859464</f>
        <v>925927.0894417916</v>
      </c>
      <c r="C14" s="3">
        <f>ROUNDDOWN((A14-1000000)*0.2042+102100,0)</f>
        <v>102100</v>
      </c>
      <c r="D14" s="3">
        <f>ROUNDDOWN(A14*8/(100+8),0)</f>
        <v>74074</v>
      </c>
      <c r="E14" s="14">
        <v>897901</v>
      </c>
    </row>
    <row r="15" spans="1:5" ht="14.25" customHeight="1">
      <c r="A15" s="11" t="s">
        <v>7</v>
      </c>
      <c r="B15" s="9"/>
      <c r="C15" s="1"/>
      <c r="D15" s="1"/>
      <c r="E15" s="10" t="s">
        <v>4</v>
      </c>
    </row>
    <row r="16" ht="14.25" customHeight="1">
      <c r="E16" s="26" t="s">
        <v>18</v>
      </c>
    </row>
    <row r="17" ht="14.25" customHeight="1"/>
    <row r="18" ht="14.25" customHeight="1"/>
    <row r="19" ht="14.25" customHeight="1">
      <c r="A19" t="s">
        <v>26</v>
      </c>
    </row>
    <row r="20" ht="14.25" customHeight="1">
      <c r="A20" t="s">
        <v>27</v>
      </c>
    </row>
    <row r="21" ht="14.25" customHeight="1">
      <c r="A2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小林</cp:lastModifiedBy>
  <cp:lastPrinted>2015-02-04T07:55:20Z</cp:lastPrinted>
  <dcterms:created xsi:type="dcterms:W3CDTF">2012-12-17T07:15:08Z</dcterms:created>
  <dcterms:modified xsi:type="dcterms:W3CDTF">2015-07-21T02:46:27Z</dcterms:modified>
  <cp:category/>
  <cp:version/>
  <cp:contentType/>
  <cp:contentStatus/>
</cp:coreProperties>
</file>